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Christof\Google Drive\Outdoorsolutions\1_Bauten\11_Sarrasani\114_Baupläne-39\"/>
    </mc:Choice>
  </mc:AlternateContent>
  <xr:revisionPtr revIDLastSave="0" documentId="13_ncr:1_{E86F6D78-EC38-4DA0-83B9-2E0C45368188}" xr6:coauthVersionLast="44" xr6:coauthVersionMax="44" xr10:uidLastSave="{00000000-0000-0000-0000-000000000000}"/>
  <bookViews>
    <workbookView xWindow="-93" yWindow="-93" windowWidth="25786" windowHeight="13986" firstSheet="1" activeTab="1" xr2:uid="{00000000-000D-0000-FFFF-FFFF00000000}"/>
  </bookViews>
  <sheets>
    <sheet name="Tabelle1" sheetId="1" r:id="rId1"/>
    <sheet name="Grundriss im Koordinatensyste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2" l="1"/>
  <c r="E13" i="2"/>
  <c r="E12" i="2"/>
  <c r="E11" i="2"/>
  <c r="E10" i="2"/>
  <c r="H17" i="2"/>
  <c r="H18" i="2"/>
  <c r="H19" i="2"/>
  <c r="H20" i="2"/>
  <c r="H21" i="2"/>
  <c r="H22" i="2"/>
  <c r="E20" i="2"/>
  <c r="E22" i="2" s="1"/>
  <c r="E21" i="2"/>
  <c r="F13" i="2" l="1"/>
  <c r="G13" i="2"/>
  <c r="F14" i="2"/>
  <c r="G14" i="2"/>
  <c r="E19" i="2" l="1"/>
  <c r="G22" i="2" s="1"/>
  <c r="G21" i="2"/>
  <c r="G17" i="2"/>
  <c r="F17" i="2"/>
  <c r="F21" i="2" l="1"/>
  <c r="F22" i="2"/>
  <c r="G18" i="2"/>
  <c r="F18" i="2"/>
  <c r="F19" i="2"/>
  <c r="F20" i="2"/>
  <c r="G19" i="2"/>
  <c r="G20" i="2"/>
  <c r="G6" i="2" l="1"/>
  <c r="F6" i="2"/>
  <c r="H14" i="2" l="1"/>
  <c r="H13" i="2"/>
  <c r="H6" i="2"/>
  <c r="F9" i="2" l="1"/>
  <c r="F10" i="2"/>
  <c r="F11" i="2"/>
  <c r="F12" i="2"/>
  <c r="G9" i="2"/>
  <c r="G10" i="2"/>
  <c r="G11" i="2"/>
  <c r="G12" i="2"/>
  <c r="I6" i="2" l="1"/>
  <c r="I21" i="2"/>
  <c r="I22" i="2"/>
  <c r="I19" i="2"/>
  <c r="I10" i="2"/>
  <c r="I11" i="2"/>
  <c r="I17" i="2"/>
  <c r="I9" i="2"/>
  <c r="I20" i="2"/>
  <c r="I12" i="2"/>
  <c r="I13" i="2"/>
  <c r="I14" i="2"/>
  <c r="I18" i="2"/>
  <c r="H12" i="2"/>
  <c r="H11" i="2"/>
  <c r="H10" i="2"/>
  <c r="H9" i="2"/>
  <c r="D14" i="2"/>
  <c r="H14" i="1"/>
  <c r="H13" i="1"/>
  <c r="H12" i="1"/>
  <c r="H11" i="1"/>
  <c r="H10" i="1"/>
  <c r="H9" i="1"/>
  <c r="H8" i="1"/>
  <c r="H7" i="1"/>
  <c r="H6" i="1"/>
  <c r="H5" i="1"/>
  <c r="D3" i="1"/>
  <c r="D5" i="1" s="1"/>
  <c r="I11" i="1" l="1"/>
  <c r="I12" i="1"/>
  <c r="I5" i="1"/>
  <c r="I6" i="1"/>
  <c r="I7" i="1"/>
  <c r="I8" i="1"/>
  <c r="I9" i="1"/>
  <c r="I10" i="1"/>
  <c r="D8" i="1"/>
  <c r="D11" i="1"/>
  <c r="I13" i="1"/>
  <c r="D14" i="1"/>
  <c r="D6" i="1"/>
  <c r="D9" i="1"/>
  <c r="D12" i="1"/>
  <c r="I14" i="1"/>
  <c r="D15" i="1"/>
  <c r="D7" i="1"/>
  <c r="D13" i="1"/>
</calcChain>
</file>

<file path=xl/sharedStrings.xml><?xml version="1.0" encoding="utf-8"?>
<sst xmlns="http://schemas.openxmlformats.org/spreadsheetml/2006/main" count="44" uniqueCount="38">
  <si>
    <t>Pfosten</t>
  </si>
  <si>
    <t>Mastseile</t>
  </si>
  <si>
    <t>Postenseile</t>
  </si>
  <si>
    <t>1 L</t>
  </si>
  <si>
    <t>1 R</t>
  </si>
  <si>
    <t>2 L</t>
  </si>
  <si>
    <t>2 R</t>
  </si>
  <si>
    <t>3 L</t>
  </si>
  <si>
    <t>3 R</t>
  </si>
  <si>
    <t>4 L</t>
  </si>
  <si>
    <t>4 R</t>
  </si>
  <si>
    <t>5 L</t>
  </si>
  <si>
    <t>5 R</t>
  </si>
  <si>
    <t>A</t>
  </si>
  <si>
    <t>B</t>
  </si>
  <si>
    <t>C</t>
  </si>
  <si>
    <t>D</t>
  </si>
  <si>
    <t>E</t>
  </si>
  <si>
    <t>Einsteckpunkte 5-Firstzelt (160 Blache)</t>
  </si>
  <si>
    <t>Korrektur in °</t>
  </si>
  <si>
    <t>M</t>
  </si>
  <si>
    <t xml:space="preserve">Absteckung </t>
  </si>
  <si>
    <t>Tragseil Blachen</t>
  </si>
  <si>
    <t>Vermassung</t>
  </si>
  <si>
    <t>Abstand zu M</t>
  </si>
  <si>
    <t>X-Koordinate</t>
  </si>
  <si>
    <t>Y-Koordinate</t>
  </si>
  <si>
    <t>Masten</t>
  </si>
  <si>
    <t>Sarasani 39</t>
  </si>
  <si>
    <t>F</t>
  </si>
  <si>
    <t>1</t>
  </si>
  <si>
    <t>2</t>
  </si>
  <si>
    <t>3</t>
  </si>
  <si>
    <t>1.5</t>
  </si>
  <si>
    <t>2.5</t>
  </si>
  <si>
    <t>3.5</t>
  </si>
  <si>
    <t>Abstand zu A</t>
  </si>
  <si>
    <t>Wichtig: nur die obere Hälfte des Zeltes vermassen mit den Punkten A und M. Danach mit Punkten D und M die untere Hälfte vermassen.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</si>
</sst>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r =&quot;\ 00.0\ &quot; m&quot;\ "/>
    <numFmt numFmtId="165" formatCode="0\ &quot;°&quot;"/>
    <numFmt numFmtId="166" formatCode="&quot;r =&quot;\ 0.0\ &quot; m&quot;\ "/>
    <numFmt numFmtId="167" formatCode="0\ &quot;A ‰&quot;"/>
    <numFmt numFmtId="168" formatCode="0.0\ &quot; m&quot;\ "/>
    <numFmt numFmtId="170" formatCode="0.0\ &quot;°&quot;"/>
    <numFmt numFmtId="172" formatCode="&quot;r =&quot;\ 0.00\ &quot; m&quot;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rgb="FF00B0F0"/>
      <name val="Century Gothic"/>
      <family val="2"/>
    </font>
    <font>
      <sz val="12"/>
      <color theme="1"/>
      <name val="Century Gothic"/>
      <family val="2"/>
    </font>
    <font>
      <b/>
      <sz val="14"/>
      <color rgb="FF00B0F0"/>
      <name val="Century Gothic"/>
      <family val="2"/>
    </font>
    <font>
      <b/>
      <sz val="11"/>
      <color theme="1"/>
      <name val="Century Gothic"/>
      <family val="2"/>
    </font>
    <font>
      <sz val="20"/>
      <name val="Century Gothic"/>
      <family val="2"/>
    </font>
    <font>
      <b/>
      <sz val="12"/>
      <color rgb="FFFF0000"/>
      <name val="Century Gothic"/>
      <family val="2"/>
    </font>
    <font>
      <b/>
      <u/>
      <sz val="11"/>
      <color rgb="FFFF0000"/>
      <name val="Century Gothic"/>
      <family val="2"/>
    </font>
    <font>
      <b/>
      <u/>
      <sz val="12"/>
      <color rgb="FFFF0000"/>
      <name val="Century Gothic"/>
      <family val="2"/>
    </font>
    <font>
      <b/>
      <sz val="11"/>
      <color rgb="FFFF0000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left"/>
    </xf>
    <xf numFmtId="167" fontId="4" fillId="0" borderId="0" xfId="0" applyNumberFormat="1" applyFont="1"/>
    <xf numFmtId="0" fontId="6" fillId="0" borderId="0" xfId="0" applyFont="1"/>
    <xf numFmtId="165" fontId="4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left"/>
    </xf>
    <xf numFmtId="168" fontId="4" fillId="0" borderId="0" xfId="0" applyNumberFormat="1" applyFont="1" applyAlignment="1">
      <alignment horizontal="right"/>
    </xf>
    <xf numFmtId="0" fontId="7" fillId="0" borderId="0" xfId="0" applyFont="1"/>
    <xf numFmtId="0" fontId="1" fillId="0" borderId="0" xfId="0" applyFont="1" applyAlignment="1">
      <alignment horizontal="right"/>
    </xf>
    <xf numFmtId="170" fontId="4" fillId="0" borderId="0" xfId="0" applyNumberFormat="1" applyFont="1" applyFill="1" applyAlignment="1">
      <alignment horizontal="right"/>
    </xf>
    <xf numFmtId="49" fontId="1" fillId="0" borderId="0" xfId="0" applyNumberFormat="1" applyFont="1"/>
    <xf numFmtId="168" fontId="8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/>
    <xf numFmtId="172" fontId="4" fillId="0" borderId="0" xfId="0" applyNumberFormat="1" applyFont="1" applyAlignment="1">
      <alignment horizontal="left"/>
    </xf>
    <xf numFmtId="0" fontId="1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Grundriss im Koordinatennetz</a:t>
            </a:r>
          </a:p>
        </c:rich>
      </c:tx>
      <c:layout>
        <c:manualLayout>
          <c:xMode val="edge"/>
          <c:yMode val="edge"/>
          <c:x val="9.9218515570979424E-2"/>
          <c:y val="2.090599073922225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0197435189976943E-2"/>
          <c:y val="0.17488092400039429"/>
          <c:w val="0.8558603619335019"/>
          <c:h val="0.76449623144473289"/>
        </c:manualLayout>
      </c:layout>
      <c:scatterChart>
        <c:scatterStyle val="lineMarker"/>
        <c:varyColors val="0"/>
        <c:ser>
          <c:idx val="0"/>
          <c:order val="0"/>
          <c:tx>
            <c:v>Mast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F8577FE2-5834-4978-BD7C-5CE3DAA8C16A}" type="CELLRANGE">
                      <a:rPr lang="en-CH"/>
                      <a:pPr/>
                      <a:t>[CELLRANGE]</a:t>
                    </a:fld>
                    <a:endParaRPr lang="en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4BE-4616-B260-1E4C19C1924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BE-4616-B260-1E4C19C1924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de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BE-4616-B260-1E4C19C192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H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'Grundriss im Koordinatensystem'!$F$6:$F$8</c:f>
              <c:numCache>
                <c:formatCode>General</c:formatCode>
                <c:ptCount val="3"/>
                <c:pt idx="0" formatCode="0.0\ &quot; m&quot;\ ">
                  <c:v>0</c:v>
                </c:pt>
              </c:numCache>
            </c:numRef>
          </c:xVal>
          <c:yVal>
            <c:numRef>
              <c:f>'Grundriss im Koordinatensystem'!$G$6:$G$8</c:f>
              <c:numCache>
                <c:formatCode>General</c:formatCode>
                <c:ptCount val="3"/>
                <c:pt idx="0" formatCode="0.0\ &quot; m&quot;\ 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'Grundriss im Koordinatensystem'!$B$6:$B$8</c15:f>
                <c15:dlblRangeCache>
                  <c:ptCount val="3"/>
                  <c:pt idx="0">
                    <c:v>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0B48-4168-8083-C3CAD82D4487}"/>
            </c:ext>
          </c:extLst>
        </c:ser>
        <c:ser>
          <c:idx val="1"/>
          <c:order val="1"/>
          <c:tx>
            <c:strRef>
              <c:f>'Grundriss im Koordinatensystem'!$A$9</c:f>
              <c:strCache>
                <c:ptCount val="1"/>
                <c:pt idx="0">
                  <c:v>Mastseile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24446F8-BB4A-49D0-973A-7313D0023024}" type="CELLRANGE">
                      <a:rPr lang="en-CH"/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[CELLRANGE]</a:t>
                    </a:fld>
                    <a:endParaRPr lang="en-CH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DDA-4AE8-AE78-11DF2E7BDA2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24AA28F-2F87-4963-A170-902EEFC2CB12}" type="CELLRANGE">
                      <a:rPr lang="en-CH"/>
                      <a:pPr/>
                      <a:t>[CELLRANGE]</a:t>
                    </a:fld>
                    <a:endParaRPr lang="en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4BE-4616-B260-1E4C19C1924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44ED2BE-F58D-4A82-8817-5ADAD71DD6E5}" type="CELLRANGE">
                      <a:rPr lang="en-CH"/>
                      <a:pPr/>
                      <a:t>[CELLRANGE]</a:t>
                    </a:fld>
                    <a:endParaRPr lang="en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4BE-4616-B260-1E4C19C1924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8C71D8A-D05E-4786-AF20-B00D2A5BA8DD}" type="CELLRANGE">
                      <a:rPr lang="en-CH"/>
                      <a:pPr/>
                      <a:t>[CELLRANGE]</a:t>
                    </a:fld>
                    <a:endParaRPr lang="en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4BE-4616-B260-1E4C19C1924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6041D62-2567-49F3-A65A-5A5DB2696557}" type="CELLRANGE">
                      <a:rPr lang="en-US"/>
                      <a:pPr/>
                      <a:t>[CELLRANGE]</a:t>
                    </a:fld>
                    <a:endParaRPr lang="en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340375744986724E-2"/>
                      <c:h val="2.623219770755906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4FBC-4F7D-92F7-14311EEE7FE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D9F64DD-F90A-413B-9C7E-2DF5B671142B}" type="CELLRANGE">
                      <a:rPr lang="en-CH"/>
                      <a:pPr/>
                      <a:t>[CELLRANGE]</a:t>
                    </a:fld>
                    <a:endParaRPr lang="en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658-4189-89B6-5CD74A8CE9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H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'Grundriss im Koordinatensystem'!$F$9:$F$14</c:f>
              <c:numCache>
                <c:formatCode>0.0\ " m"\ </c:formatCode>
                <c:ptCount val="6"/>
                <c:pt idx="0">
                  <c:v>0</c:v>
                </c:pt>
                <c:pt idx="1">
                  <c:v>10.392304845413264</c:v>
                </c:pt>
                <c:pt idx="2">
                  <c:v>10.392304845413264</c:v>
                </c:pt>
                <c:pt idx="3">
                  <c:v>1.470178145890344E-15</c:v>
                </c:pt>
                <c:pt idx="4">
                  <c:v>-10.39230484541326</c:v>
                </c:pt>
                <c:pt idx="5">
                  <c:v>-10.392304845413264</c:v>
                </c:pt>
              </c:numCache>
            </c:numRef>
          </c:xVal>
          <c:yVal>
            <c:numRef>
              <c:f>'Grundriss im Koordinatensystem'!$G$9:$G$14</c:f>
              <c:numCache>
                <c:formatCode>0.0\ " m"\ </c:formatCode>
                <c:ptCount val="6"/>
                <c:pt idx="0">
                  <c:v>12</c:v>
                </c:pt>
                <c:pt idx="1">
                  <c:v>6.0000000000000018</c:v>
                </c:pt>
                <c:pt idx="2">
                  <c:v>-5.9999999999999973</c:v>
                </c:pt>
                <c:pt idx="3">
                  <c:v>-12</c:v>
                </c:pt>
                <c:pt idx="4">
                  <c:v>-6.0000000000000053</c:v>
                </c:pt>
                <c:pt idx="5">
                  <c:v>6.0000000000000018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'Grundriss im Koordinatensystem'!$B$9:$B$14</c15:f>
                <c15:dlblRangeCache>
                  <c:ptCount val="6"/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0B48-4168-8083-C3CAD82D4487}"/>
            </c:ext>
          </c:extLst>
        </c:ser>
        <c:ser>
          <c:idx val="3"/>
          <c:order val="2"/>
          <c:tx>
            <c:strRef>
              <c:f>'Grundriss im Koordinatensystem'!$A$17</c:f>
              <c:strCache>
                <c:ptCount val="1"/>
                <c:pt idx="0">
                  <c:v>Tragseil Blachen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042EEC38-BCA8-4A92-ADFC-056C40A34646}" type="CELLRANGE">
                      <a:rPr lang="en-US"/>
                      <a:pPr/>
                      <a:t>[CELLRANGE]</a:t>
                    </a:fld>
                    <a:endParaRPr lang="en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DDA-4AE8-AE78-11DF2E7BDA2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C4E8A6E-9077-4FEE-8259-4256302AD782}" type="CELLRANGE">
                      <a:rPr lang="en-US"/>
                      <a:pPr/>
                      <a:t>[CELLRANGE]</a:t>
                    </a:fld>
                    <a:endParaRPr lang="en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4BE-4616-B260-1E4C19C1924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C6C0FE9-44B3-4158-AD4E-2A33287190FC}" type="CELLRANGE">
                      <a:rPr lang="en-US"/>
                      <a:pPr/>
                      <a:t>[CELLRANGE]</a:t>
                    </a:fld>
                    <a:endParaRPr lang="en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4BE-4616-B260-1E4C19C1924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0423DC5-ADAC-48E4-AD16-8CE94D7F4479}" type="CELLRANGE">
                      <a:rPr lang="en-US"/>
                      <a:pPr/>
                      <a:t>[CELLRANGE]</a:t>
                    </a:fld>
                    <a:endParaRPr lang="en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4BE-4616-B260-1E4C19C1924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2ACD67A-AD70-4446-B4F2-FBF69A1C7C43}" type="CELLRANGE">
                      <a:rPr lang="en-US"/>
                      <a:pPr/>
                      <a:t>[CELLRANGE]</a:t>
                    </a:fld>
                    <a:endParaRPr lang="en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658-4189-89B6-5CD74A8CE91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0700D2D-06B9-4FBD-B37A-660EEAE84A06}" type="CELLRANGE">
                      <a:rPr lang="en-US"/>
                      <a:pPr/>
                      <a:t>[CELLRANGE]</a:t>
                    </a:fld>
                    <a:endParaRPr lang="en-CH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658-4189-89B6-5CD74A8CE9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CH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'Grundriss im Koordinatensystem'!$F$17:$F$22</c:f>
              <c:numCache>
                <c:formatCode>0.0\ " m"\ </c:formatCode>
                <c:ptCount val="6"/>
                <c:pt idx="0">
                  <c:v>0</c:v>
                </c:pt>
                <c:pt idx="1">
                  <c:v>4.7717999748522564</c:v>
                </c:pt>
                <c:pt idx="2">
                  <c:v>6.9022224681619759</c:v>
                </c:pt>
                <c:pt idx="3">
                  <c:v>6.7505679865464965E-16</c:v>
                </c:pt>
                <c:pt idx="4">
                  <c:v>-6.9022224681619733</c:v>
                </c:pt>
                <c:pt idx="5">
                  <c:v>-4.7717999748522564</c:v>
                </c:pt>
              </c:numCache>
            </c:numRef>
          </c:xVal>
          <c:yVal>
            <c:numRef>
              <c:f>'Grundriss im Koordinatensystem'!$G$17:$G$22</c:f>
              <c:numCache>
                <c:formatCode>0.0\ " m"\ </c:formatCode>
                <c:ptCount val="6"/>
                <c:pt idx="0">
                  <c:v>7.97</c:v>
                </c:pt>
                <c:pt idx="1">
                  <c:v>2.7550000000000003</c:v>
                </c:pt>
                <c:pt idx="2">
                  <c:v>-3.9849999999999981</c:v>
                </c:pt>
                <c:pt idx="3">
                  <c:v>-5.51</c:v>
                </c:pt>
                <c:pt idx="4">
                  <c:v>-3.9850000000000034</c:v>
                </c:pt>
                <c:pt idx="5">
                  <c:v>2.7550000000000003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'Grundriss im Koordinatensystem'!$B$17:$B$22</c15:f>
                <c15:dlblRangeCache>
                  <c:ptCount val="6"/>
                  <c:pt idx="0">
                    <c:v>1</c:v>
                  </c:pt>
                  <c:pt idx="1">
                    <c:v>1.5</c:v>
                  </c:pt>
                  <c:pt idx="2">
                    <c:v>2</c:v>
                  </c:pt>
                  <c:pt idx="3">
                    <c:v>2.5</c:v>
                  </c:pt>
                  <c:pt idx="4">
                    <c:v>3</c:v>
                  </c:pt>
                  <c:pt idx="5">
                    <c:v>3.5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0DDA-4AE8-AE78-11DF2E7BDA2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307128120"/>
        <c:axId val="307128448"/>
      </c:scatterChart>
      <c:valAx>
        <c:axId val="30712812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&quot; m&quot;\ " sourceLinked="1"/>
        <c:majorTickMark val="none"/>
        <c:minorTickMark val="none"/>
        <c:tickLblPos val="nextTo"/>
        <c:crossAx val="307128448"/>
        <c:crosses val="autoZero"/>
        <c:crossBetween val="midCat"/>
      </c:valAx>
      <c:valAx>
        <c:axId val="3071284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&quot; m&quot;\ " sourceLinked="1"/>
        <c:majorTickMark val="none"/>
        <c:minorTickMark val="none"/>
        <c:tickLblPos val="nextTo"/>
        <c:crossAx val="307128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2617082561296"/>
          <c:y val="6.8205794786712955E-3"/>
          <c:w val="0.19111812226702485"/>
          <c:h val="0.125328651895654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C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CH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457293</xdr:colOff>
      <xdr:row>0</xdr:row>
      <xdr:rowOff>166998</xdr:rowOff>
    </xdr:from>
    <xdr:to>
      <xdr:col>18</xdr:col>
      <xdr:colOff>637490</xdr:colOff>
      <xdr:row>35</xdr:row>
      <xdr:rowOff>54783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zoomScale="115" zoomScaleNormal="115" workbookViewId="0">
      <selection activeCell="D12" sqref="D12"/>
    </sheetView>
  </sheetViews>
  <sheetFormatPr defaultColWidth="11.41015625" defaultRowHeight="14" x14ac:dyDescent="0.4"/>
  <cols>
    <col min="1" max="1" width="15" style="1" customWidth="1"/>
    <col min="2" max="2" width="4.703125" style="1" customWidth="1"/>
    <col min="3" max="3" width="10.703125" style="1" customWidth="1"/>
    <col min="4" max="4" width="13.87890625" style="1" customWidth="1"/>
    <col min="5" max="5" width="4.29296875" style="1" customWidth="1"/>
    <col min="6" max="6" width="14.1171875" style="1" customWidth="1"/>
    <col min="7" max="7" width="4.703125" style="1" customWidth="1"/>
    <col min="8" max="8" width="10.703125" style="1" customWidth="1"/>
    <col min="9" max="9" width="14.29296875" style="1" customWidth="1"/>
    <col min="10" max="16384" width="11.41015625" style="1"/>
  </cols>
  <sheetData>
    <row r="1" spans="1:9" ht="17" x14ac:dyDescent="0.45">
      <c r="A1" s="5" t="s">
        <v>18</v>
      </c>
      <c r="B1" s="3"/>
      <c r="C1" s="3"/>
      <c r="D1" s="4"/>
      <c r="E1" s="4"/>
      <c r="F1" s="4"/>
      <c r="G1" s="4"/>
      <c r="H1" s="4"/>
      <c r="I1" s="4"/>
    </row>
    <row r="2" spans="1:9" ht="15" x14ac:dyDescent="0.45">
      <c r="A2" s="4"/>
      <c r="B2" s="4"/>
      <c r="C2" s="4"/>
      <c r="D2" s="4"/>
      <c r="E2" s="4"/>
      <c r="F2" s="4"/>
      <c r="G2" s="4"/>
      <c r="H2" s="4"/>
      <c r="I2" s="4"/>
    </row>
    <row r="3" spans="1:9" ht="15" x14ac:dyDescent="0.45">
      <c r="A3" s="12" t="s">
        <v>19</v>
      </c>
      <c r="C3" s="9">
        <v>0</v>
      </c>
      <c r="D3" s="11">
        <f>(C3/360*6400)</f>
        <v>0</v>
      </c>
    </row>
    <row r="5" spans="1:9" ht="15" x14ac:dyDescent="0.45">
      <c r="A5" s="2" t="s">
        <v>0</v>
      </c>
      <c r="B5" s="4">
        <v>1</v>
      </c>
      <c r="C5" s="9">
        <v>0</v>
      </c>
      <c r="D5" s="11">
        <f>(C5/360*6400)+D3</f>
        <v>0</v>
      </c>
      <c r="E5" s="4"/>
      <c r="F5" s="2" t="s">
        <v>2</v>
      </c>
      <c r="G5" s="7" t="s">
        <v>3</v>
      </c>
      <c r="H5" s="9">
        <f>(C5-20+360)</f>
        <v>340</v>
      </c>
      <c r="I5" s="11">
        <f>ROUND((H5/360*6400)/10,0)*10+D3</f>
        <v>6040</v>
      </c>
    </row>
    <row r="6" spans="1:9" ht="15" x14ac:dyDescent="0.45">
      <c r="A6" s="10">
        <v>10</v>
      </c>
      <c r="B6" s="4">
        <v>2</v>
      </c>
      <c r="C6" s="9">
        <v>72</v>
      </c>
      <c r="D6" s="11">
        <f>(C6/360*6400)+D3</f>
        <v>1280</v>
      </c>
      <c r="E6" s="4"/>
      <c r="F6" s="10">
        <v>22.8</v>
      </c>
      <c r="G6" s="7" t="s">
        <v>4</v>
      </c>
      <c r="H6" s="9">
        <f>(C5+20)</f>
        <v>20</v>
      </c>
      <c r="I6" s="11">
        <f>ROUND((H6/360*6400)/10,0)*10+D3</f>
        <v>360</v>
      </c>
    </row>
    <row r="7" spans="1:9" ht="15" x14ac:dyDescent="0.45">
      <c r="A7" s="4"/>
      <c r="B7" s="4">
        <v>3</v>
      </c>
      <c r="C7" s="9">
        <v>144</v>
      </c>
      <c r="D7" s="11">
        <f>(C7/360*6400)+D3</f>
        <v>2560</v>
      </c>
      <c r="E7" s="4"/>
      <c r="F7" s="4"/>
      <c r="G7" s="7" t="s">
        <v>5</v>
      </c>
      <c r="H7" s="9">
        <f>(C6-20)</f>
        <v>52</v>
      </c>
      <c r="I7" s="11">
        <f>ROUND((H7/360*6400)/10,0)*10+D3</f>
        <v>920</v>
      </c>
    </row>
    <row r="8" spans="1:9" ht="15" x14ac:dyDescent="0.45">
      <c r="A8" s="4"/>
      <c r="B8" s="4">
        <v>4</v>
      </c>
      <c r="C8" s="9">
        <v>216</v>
      </c>
      <c r="D8" s="11">
        <f>(C8/360*6400)+D3</f>
        <v>3840</v>
      </c>
      <c r="E8" s="4"/>
      <c r="F8" s="4"/>
      <c r="G8" s="7" t="s">
        <v>6</v>
      </c>
      <c r="H8" s="9">
        <f>(C6+20)</f>
        <v>92</v>
      </c>
      <c r="I8" s="11">
        <f>ROUND((H8/360*6400)/10,0)*10+D3</f>
        <v>1640</v>
      </c>
    </row>
    <row r="9" spans="1:9" ht="15" x14ac:dyDescent="0.45">
      <c r="A9" s="4"/>
      <c r="B9" s="4">
        <v>5</v>
      </c>
      <c r="C9" s="9">
        <v>288</v>
      </c>
      <c r="D9" s="11">
        <f>(C9/360*6400)+D3</f>
        <v>5120</v>
      </c>
      <c r="E9" s="4"/>
      <c r="F9" s="4"/>
      <c r="G9" s="7" t="s">
        <v>7</v>
      </c>
      <c r="H9" s="9">
        <f>(C7-20)</f>
        <v>124</v>
      </c>
      <c r="I9" s="11">
        <f>ROUND((H9/360*6400)/10,0)*10+D3</f>
        <v>2200</v>
      </c>
    </row>
    <row r="10" spans="1:9" ht="15" x14ac:dyDescent="0.45">
      <c r="A10" s="4"/>
      <c r="B10" s="4"/>
      <c r="C10" s="9"/>
      <c r="D10" s="11"/>
      <c r="E10" s="4"/>
      <c r="F10" s="4"/>
      <c r="G10" s="7" t="s">
        <v>8</v>
      </c>
      <c r="H10" s="9">
        <f>(C7+20)</f>
        <v>164</v>
      </c>
      <c r="I10" s="11">
        <f>ROUND((H10/360*6400)/10,0)*10+D3</f>
        <v>2920</v>
      </c>
    </row>
    <row r="11" spans="1:9" ht="15" x14ac:dyDescent="0.45">
      <c r="A11" s="2" t="s">
        <v>1</v>
      </c>
      <c r="B11" s="6" t="s">
        <v>13</v>
      </c>
      <c r="C11" s="9">
        <v>36</v>
      </c>
      <c r="D11" s="11">
        <f>(C11/360*6400)+D3</f>
        <v>640</v>
      </c>
      <c r="E11" s="4"/>
      <c r="F11" s="4"/>
      <c r="G11" s="7" t="s">
        <v>9</v>
      </c>
      <c r="H11" s="9">
        <f>(C8-20)</f>
        <v>196</v>
      </c>
      <c r="I11" s="11">
        <f>ROUND((H11/360*6400)/10,0)*10+D3</f>
        <v>3480</v>
      </c>
    </row>
    <row r="12" spans="1:9" ht="15" x14ac:dyDescent="0.45">
      <c r="A12" s="10">
        <v>17</v>
      </c>
      <c r="B12" s="6" t="s">
        <v>14</v>
      </c>
      <c r="C12" s="9">
        <v>108</v>
      </c>
      <c r="D12" s="11">
        <f>(C12/360*6400)+D3</f>
        <v>1920</v>
      </c>
      <c r="E12" s="4"/>
      <c r="F12" s="4"/>
      <c r="G12" s="7" t="s">
        <v>10</v>
      </c>
      <c r="H12" s="9">
        <f>(C8+20)</f>
        <v>236</v>
      </c>
      <c r="I12" s="11">
        <f>ROUND((H12/360*6400)/10,0)*10+D3</f>
        <v>4200</v>
      </c>
    </row>
    <row r="13" spans="1:9" ht="15" x14ac:dyDescent="0.45">
      <c r="A13" s="8"/>
      <c r="B13" s="6" t="s">
        <v>15</v>
      </c>
      <c r="C13" s="9">
        <v>180</v>
      </c>
      <c r="D13" s="11">
        <f>(C13/360*6400)+D3</f>
        <v>3200</v>
      </c>
      <c r="E13" s="4"/>
      <c r="F13" s="4"/>
      <c r="G13" s="7" t="s">
        <v>11</v>
      </c>
      <c r="H13" s="9">
        <f>(C9-20)</f>
        <v>268</v>
      </c>
      <c r="I13" s="11">
        <f>ROUND((H13/360*6400)/10,0)*10+D3</f>
        <v>4760</v>
      </c>
    </row>
    <row r="14" spans="1:9" ht="15" x14ac:dyDescent="0.45">
      <c r="A14" s="4"/>
      <c r="B14" s="6" t="s">
        <v>16</v>
      </c>
      <c r="C14" s="9">
        <v>252</v>
      </c>
      <c r="D14" s="11">
        <f>(C14/360*6400)+D3</f>
        <v>4480</v>
      </c>
      <c r="E14" s="4"/>
      <c r="F14" s="4"/>
      <c r="G14" s="7" t="s">
        <v>12</v>
      </c>
      <c r="H14" s="9">
        <f>(C9+20)</f>
        <v>308</v>
      </c>
      <c r="I14" s="11">
        <f>ROUND((H14/360*6400)/10,0)*10+D3</f>
        <v>5480</v>
      </c>
    </row>
    <row r="15" spans="1:9" ht="15" x14ac:dyDescent="0.45">
      <c r="A15" s="4"/>
      <c r="B15" s="6" t="s">
        <v>17</v>
      </c>
      <c r="C15" s="9">
        <v>324</v>
      </c>
      <c r="D15" s="11">
        <f>(C15/360*6400)+D3</f>
        <v>5760</v>
      </c>
      <c r="E15" s="4"/>
      <c r="F15" s="4"/>
      <c r="G15" s="4"/>
      <c r="H15" s="4"/>
      <c r="I15" s="4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3"/>
  <sheetViews>
    <sheetView tabSelected="1" zoomScale="62" zoomScaleNormal="85" workbookViewId="0">
      <selection activeCell="Y6" sqref="Y6"/>
    </sheetView>
  </sheetViews>
  <sheetFormatPr defaultColWidth="11.41015625" defaultRowHeight="14" x14ac:dyDescent="0.4"/>
  <cols>
    <col min="1" max="1" width="18.1171875" style="1" customWidth="1"/>
    <col min="2" max="2" width="4.703125" style="1" customWidth="1"/>
    <col min="3" max="3" width="10.703125" style="1" customWidth="1"/>
    <col min="4" max="4" width="2.1171875" style="1" customWidth="1"/>
    <col min="5" max="5" width="15.29296875" style="1" customWidth="1"/>
    <col min="6" max="9" width="15.703125" style="1" customWidth="1"/>
    <col min="10" max="16384" width="11.41015625" style="1"/>
  </cols>
  <sheetData>
    <row r="1" spans="1:9" ht="26" x14ac:dyDescent="0.8">
      <c r="A1" s="16" t="s">
        <v>28</v>
      </c>
      <c r="B1" s="3"/>
      <c r="C1" s="3"/>
      <c r="D1" s="3"/>
      <c r="E1" s="3"/>
      <c r="F1" s="3"/>
      <c r="G1" s="4"/>
      <c r="H1" s="4"/>
      <c r="I1" s="4"/>
    </row>
    <row r="2" spans="1:9" ht="26" x14ac:dyDescent="0.8">
      <c r="A2" s="16" t="s">
        <v>21</v>
      </c>
      <c r="B2" s="3"/>
      <c r="C2" s="3"/>
      <c r="D2" s="3"/>
      <c r="E2" s="3"/>
      <c r="F2" s="3"/>
      <c r="G2" s="4"/>
      <c r="H2" s="22" t="s">
        <v>23</v>
      </c>
      <c r="I2" s="4"/>
    </row>
    <row r="3" spans="1:9" ht="15" x14ac:dyDescent="0.45">
      <c r="A3" s="4"/>
      <c r="B3" s="4"/>
      <c r="C3" s="4"/>
      <c r="D3" s="4"/>
      <c r="E3" s="4"/>
      <c r="F3" s="13"/>
      <c r="G3" s="14"/>
      <c r="H3" s="14"/>
      <c r="I3" s="14"/>
    </row>
    <row r="4" spans="1:9" ht="15" x14ac:dyDescent="0.45">
      <c r="A4" s="12"/>
      <c r="C4" s="9"/>
      <c r="D4" s="9"/>
      <c r="E4" s="9"/>
      <c r="F4" s="15"/>
      <c r="G4" s="15"/>
      <c r="H4" s="15"/>
      <c r="I4" s="15"/>
    </row>
    <row r="5" spans="1:9" ht="15" x14ac:dyDescent="0.45">
      <c r="A5" s="12"/>
      <c r="D5" s="11"/>
      <c r="F5" s="1" t="s">
        <v>25</v>
      </c>
      <c r="G5" s="1" t="s">
        <v>26</v>
      </c>
      <c r="H5" s="21" t="s">
        <v>24</v>
      </c>
      <c r="I5" s="21" t="s">
        <v>36</v>
      </c>
    </row>
    <row r="6" spans="1:9" ht="15" x14ac:dyDescent="0.45">
      <c r="A6" s="2" t="s">
        <v>27</v>
      </c>
      <c r="B6" s="4" t="s">
        <v>20</v>
      </c>
      <c r="C6" s="9">
        <v>0</v>
      </c>
      <c r="D6" s="11"/>
      <c r="E6" s="10">
        <v>0</v>
      </c>
      <c r="F6" s="15">
        <f>SIN(C6*PI()/180)*E6</f>
        <v>0</v>
      </c>
      <c r="G6" s="15">
        <f>COS(C6*PI()/180)*E6</f>
        <v>0</v>
      </c>
      <c r="H6" s="20">
        <f>SQRT((F6-$F$6)^2+(G6-$G$6)^2)</f>
        <v>0</v>
      </c>
      <c r="I6" s="20">
        <f t="shared" ref="I6:I8" si="0">SQRT((F6-$F$9)^2+(G6-$G$9)^2)</f>
        <v>12</v>
      </c>
    </row>
    <row r="7" spans="1:9" ht="15" x14ac:dyDescent="0.45">
      <c r="D7" s="11"/>
      <c r="H7" s="20"/>
      <c r="I7" s="20"/>
    </row>
    <row r="8" spans="1:9" ht="15" x14ac:dyDescent="0.45">
      <c r="A8" s="12"/>
      <c r="B8" s="17"/>
      <c r="C8" s="18"/>
      <c r="D8" s="11"/>
      <c r="E8" s="23"/>
      <c r="F8" s="15"/>
      <c r="G8" s="15"/>
      <c r="H8" s="20"/>
      <c r="I8" s="20"/>
    </row>
    <row r="9" spans="1:9" ht="15" x14ac:dyDescent="0.45">
      <c r="A9" s="2" t="s">
        <v>1</v>
      </c>
      <c r="B9" s="6" t="s">
        <v>13</v>
      </c>
      <c r="C9" s="18">
        <v>0</v>
      </c>
      <c r="D9" s="11"/>
      <c r="E9" s="23">
        <v>12</v>
      </c>
      <c r="F9" s="15">
        <f>SIN(C9*PI()/180)*E9</f>
        <v>0</v>
      </c>
      <c r="G9" s="15">
        <f>COS(C9*PI()/180)*E9</f>
        <v>12</v>
      </c>
      <c r="H9" s="20">
        <f>SQRT((F9-$F$6)^2+(G9-$G$6)^2)</f>
        <v>12</v>
      </c>
      <c r="I9" s="20">
        <f>SQRT((F9-$F$9)^2+(G9-$G$9)^2)</f>
        <v>0</v>
      </c>
    </row>
    <row r="10" spans="1:9" ht="15" x14ac:dyDescent="0.45">
      <c r="A10" s="10"/>
      <c r="B10" s="6" t="s">
        <v>14</v>
      </c>
      <c r="C10" s="18">
        <v>60</v>
      </c>
      <c r="D10" s="11"/>
      <c r="E10" s="23">
        <f>E9</f>
        <v>12</v>
      </c>
      <c r="F10" s="15">
        <f>SIN(C10*PI()/180)*E10</f>
        <v>10.392304845413264</v>
      </c>
      <c r="G10" s="15">
        <f>COS(C10*PI()/180)*E10</f>
        <v>6.0000000000000018</v>
      </c>
      <c r="H10" s="20">
        <f t="shared" ref="H10:H11" si="1">SQRT((F10-$F$6)^2+(G10-$G$6)^2)</f>
        <v>12.000000000000002</v>
      </c>
      <c r="I10" s="20">
        <f t="shared" ref="I10:I14" si="2">SQRT((F10-$F$9)^2+(G10-$G$9)^2)</f>
        <v>11.999999999999998</v>
      </c>
    </row>
    <row r="11" spans="1:9" ht="15" x14ac:dyDescent="0.45">
      <c r="A11" s="8"/>
      <c r="B11" s="6" t="s">
        <v>15</v>
      </c>
      <c r="C11" s="18">
        <v>120</v>
      </c>
      <c r="D11" s="11"/>
      <c r="E11" s="23">
        <f>E9</f>
        <v>12</v>
      </c>
      <c r="F11" s="15">
        <f>SIN(C11*PI()/180)*E11</f>
        <v>10.392304845413264</v>
      </c>
      <c r="G11" s="15">
        <f>COS(C11*PI()/180)*E11</f>
        <v>-5.9999999999999973</v>
      </c>
      <c r="H11" s="20">
        <f t="shared" si="1"/>
        <v>11.999999999999998</v>
      </c>
      <c r="I11" s="20">
        <f t="shared" si="2"/>
        <v>20.784609690826525</v>
      </c>
    </row>
    <row r="12" spans="1:9" ht="15" x14ac:dyDescent="0.45">
      <c r="A12" s="4"/>
      <c r="B12" s="6" t="s">
        <v>16</v>
      </c>
      <c r="C12" s="18">
        <v>180</v>
      </c>
      <c r="D12" s="11"/>
      <c r="E12" s="23">
        <f>E9</f>
        <v>12</v>
      </c>
      <c r="F12" s="15">
        <f>SIN(C12*PI()/180)*E12</f>
        <v>1.470178145890344E-15</v>
      </c>
      <c r="G12" s="15">
        <f>COS(C12*PI()/180)*E12</f>
        <v>-12</v>
      </c>
      <c r="H12" s="20">
        <f t="shared" ref="H12:H14" si="3">SQRT((F12-$F$6)^2+(G12-$G$6)^2)</f>
        <v>12</v>
      </c>
      <c r="I12" s="20">
        <f t="shared" si="2"/>
        <v>24</v>
      </c>
    </row>
    <row r="13" spans="1:9" ht="15" x14ac:dyDescent="0.45">
      <c r="A13" s="4"/>
      <c r="B13" s="6" t="s">
        <v>17</v>
      </c>
      <c r="C13" s="18">
        <v>240</v>
      </c>
      <c r="D13" s="11"/>
      <c r="E13" s="23">
        <f>E9</f>
        <v>12</v>
      </c>
      <c r="F13" s="15">
        <f t="shared" ref="F13:F14" si="4">SIN(C13*PI()/180)*E13</f>
        <v>-10.39230484541326</v>
      </c>
      <c r="G13" s="15">
        <f t="shared" ref="G13:G14" si="5">COS(C13*PI()/180)*E13</f>
        <v>-6.0000000000000053</v>
      </c>
      <c r="H13" s="20">
        <f t="shared" si="3"/>
        <v>12</v>
      </c>
      <c r="I13" s="20">
        <f t="shared" si="2"/>
        <v>20.784609690826532</v>
      </c>
    </row>
    <row r="14" spans="1:9" ht="15" x14ac:dyDescent="0.45">
      <c r="B14" s="6" t="s">
        <v>29</v>
      </c>
      <c r="C14" s="18">
        <v>300</v>
      </c>
      <c r="D14" s="11">
        <f>(D13)</f>
        <v>0</v>
      </c>
      <c r="E14" s="23">
        <f>E9</f>
        <v>12</v>
      </c>
      <c r="F14" s="15">
        <f t="shared" si="4"/>
        <v>-10.392304845413264</v>
      </c>
      <c r="G14" s="15">
        <f t="shared" si="5"/>
        <v>6.0000000000000018</v>
      </c>
      <c r="H14" s="20">
        <f t="shared" si="3"/>
        <v>12.000000000000002</v>
      </c>
      <c r="I14" s="20">
        <f t="shared" si="2"/>
        <v>11.999999999999998</v>
      </c>
    </row>
    <row r="15" spans="1:9" ht="15" x14ac:dyDescent="0.45">
      <c r="D15" s="11"/>
      <c r="E15" s="23"/>
      <c r="F15" s="15"/>
      <c r="G15" s="15"/>
      <c r="H15" s="20"/>
      <c r="I15" s="20"/>
    </row>
    <row r="16" spans="1:9" ht="15" x14ac:dyDescent="0.45">
      <c r="E16" s="23"/>
      <c r="F16" s="15"/>
      <c r="G16" s="15"/>
      <c r="H16" s="20"/>
      <c r="I16" s="20"/>
    </row>
    <row r="17" spans="1:9" ht="15" x14ac:dyDescent="0.45">
      <c r="A17" s="12" t="s">
        <v>22</v>
      </c>
      <c r="B17" s="19" t="s">
        <v>30</v>
      </c>
      <c r="C17" s="18">
        <v>0</v>
      </c>
      <c r="E17" s="23">
        <v>7.97</v>
      </c>
      <c r="F17" s="15">
        <f>SIN(C17*PI()/180)*E17</f>
        <v>0</v>
      </c>
      <c r="G17" s="15">
        <f>COS(C17*PI()/180)*E17</f>
        <v>7.97</v>
      </c>
      <c r="H17" s="20">
        <f t="shared" ref="H15:H22" si="6">SQRT((F17-$F$6)^2+(G17-$G$6)^2)</f>
        <v>7.97</v>
      </c>
      <c r="I17" s="20">
        <f t="shared" ref="I15:I22" si="7">SQRT((F17-$F$9)^2+(G17-$G$9)^2)</f>
        <v>4.03</v>
      </c>
    </row>
    <row r="18" spans="1:9" ht="15" x14ac:dyDescent="0.45">
      <c r="B18" s="19" t="s">
        <v>33</v>
      </c>
      <c r="C18" s="18">
        <v>60</v>
      </c>
      <c r="E18" s="23">
        <v>5.51</v>
      </c>
      <c r="F18" s="15">
        <f>SIN(C18*PI()/180)*E18</f>
        <v>4.7717999748522564</v>
      </c>
      <c r="G18" s="15">
        <f>COS(C18*PI()/180)*E18</f>
        <v>2.7550000000000003</v>
      </c>
      <c r="H18" s="20">
        <f t="shared" si="6"/>
        <v>5.51</v>
      </c>
      <c r="I18" s="20">
        <f t="shared" si="7"/>
        <v>10.403850248826153</v>
      </c>
    </row>
    <row r="19" spans="1:9" ht="15" x14ac:dyDescent="0.45">
      <c r="B19" s="19" t="s">
        <v>31</v>
      </c>
      <c r="C19" s="18">
        <v>120</v>
      </c>
      <c r="E19" s="23">
        <f>E17</f>
        <v>7.97</v>
      </c>
      <c r="F19" s="15">
        <f>SIN(C19*PI()/180)*E19</f>
        <v>6.9022224681619759</v>
      </c>
      <c r="G19" s="15">
        <f>COS(C19*PI()/180)*E19</f>
        <v>-3.9849999999999981</v>
      </c>
      <c r="H19" s="20">
        <f t="shared" si="6"/>
        <v>7.9699999999999989</v>
      </c>
      <c r="I19" s="20">
        <f t="shared" si="7"/>
        <v>17.411516303871984</v>
      </c>
    </row>
    <row r="20" spans="1:9" ht="15" x14ac:dyDescent="0.45">
      <c r="B20" s="19" t="s">
        <v>34</v>
      </c>
      <c r="C20" s="18">
        <v>180</v>
      </c>
      <c r="E20" s="23">
        <f>E18</f>
        <v>5.51</v>
      </c>
      <c r="F20" s="15">
        <f>SIN(C20*PI()/180)*E20</f>
        <v>6.7505679865464965E-16</v>
      </c>
      <c r="G20" s="15">
        <f>COS(C20*PI()/180)*E20</f>
        <v>-5.51</v>
      </c>
      <c r="H20" s="20">
        <f t="shared" si="6"/>
        <v>5.51</v>
      </c>
      <c r="I20" s="20">
        <f t="shared" si="7"/>
        <v>17.509999999999998</v>
      </c>
    </row>
    <row r="21" spans="1:9" ht="15" x14ac:dyDescent="0.45">
      <c r="B21" s="19" t="s">
        <v>32</v>
      </c>
      <c r="C21" s="18">
        <v>240</v>
      </c>
      <c r="E21" s="23">
        <f>E17</f>
        <v>7.97</v>
      </c>
      <c r="F21" s="15">
        <f>SIN(C21*PI()/180)*E21</f>
        <v>-6.9022224681619733</v>
      </c>
      <c r="G21" s="15">
        <f>COS(C21*PI()/180)*E21</f>
        <v>-3.9850000000000034</v>
      </c>
      <c r="H21" s="20">
        <f t="shared" si="6"/>
        <v>7.9699999999999989</v>
      </c>
      <c r="I21" s="20">
        <f t="shared" si="7"/>
        <v>17.411516303871988</v>
      </c>
    </row>
    <row r="22" spans="1:9" ht="15" x14ac:dyDescent="0.45">
      <c r="B22" s="19" t="s">
        <v>35</v>
      </c>
      <c r="C22" s="18">
        <v>300</v>
      </c>
      <c r="E22" s="23">
        <f>E20</f>
        <v>5.51</v>
      </c>
      <c r="F22" s="15">
        <f>SIN(C22*PI()/180)*E22</f>
        <v>-4.7717999748522564</v>
      </c>
      <c r="G22" s="15">
        <f>COS(C22*PI()/180)*E22</f>
        <v>2.7550000000000003</v>
      </c>
      <c r="H22" s="20">
        <f t="shared" si="6"/>
        <v>5.51</v>
      </c>
      <c r="I22" s="20">
        <f t="shared" si="7"/>
        <v>10.403850248826153</v>
      </c>
    </row>
    <row r="23" spans="1:9" ht="15" x14ac:dyDescent="0.45">
      <c r="B23" s="19"/>
      <c r="C23" s="9"/>
      <c r="E23" s="23"/>
      <c r="F23" s="15"/>
      <c r="G23" s="15"/>
      <c r="H23" s="20"/>
      <c r="I23" s="20"/>
    </row>
    <row r="24" spans="1:9" ht="15" x14ac:dyDescent="0.45">
      <c r="B24" s="19"/>
      <c r="C24" s="9"/>
      <c r="E24" s="23"/>
      <c r="F24" s="15"/>
      <c r="G24" s="15"/>
      <c r="H24" s="20"/>
      <c r="I24" s="20"/>
    </row>
    <row r="25" spans="1:9" ht="15" customHeight="1" x14ac:dyDescent="0.4">
      <c r="A25" s="24" t="s">
        <v>37</v>
      </c>
      <c r="B25" s="24"/>
      <c r="C25" s="24"/>
      <c r="D25" s="24"/>
      <c r="E25" s="24"/>
      <c r="F25" s="24"/>
      <c r="G25" s="24"/>
      <c r="H25" s="24"/>
      <c r="I25" s="24"/>
    </row>
    <row r="26" spans="1:9" ht="15" customHeight="1" x14ac:dyDescent="0.4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5" x14ac:dyDescent="0.45">
      <c r="B27" s="19"/>
      <c r="C27" s="9"/>
      <c r="E27" s="23"/>
      <c r="F27" s="15"/>
      <c r="G27" s="15"/>
      <c r="H27" s="20"/>
      <c r="I27" s="20"/>
    </row>
    <row r="28" spans="1:9" ht="15" x14ac:dyDescent="0.45">
      <c r="B28" s="19"/>
      <c r="C28" s="9"/>
      <c r="E28" s="23"/>
      <c r="F28" s="15"/>
      <c r="G28" s="15"/>
      <c r="H28" s="20"/>
      <c r="I28" s="20"/>
    </row>
    <row r="29" spans="1:9" ht="15" x14ac:dyDescent="0.45">
      <c r="B29" s="19"/>
      <c r="C29" s="9"/>
      <c r="E29" s="23"/>
      <c r="F29" s="15"/>
      <c r="G29" s="15"/>
      <c r="H29" s="20"/>
      <c r="I29" s="20"/>
    </row>
    <row r="30" spans="1:9" ht="15" x14ac:dyDescent="0.45">
      <c r="B30" s="19"/>
      <c r="C30" s="9"/>
      <c r="E30" s="23"/>
      <c r="F30" s="15"/>
      <c r="G30" s="15"/>
      <c r="H30" s="20"/>
      <c r="I30" s="20"/>
    </row>
    <row r="31" spans="1:9" ht="15" x14ac:dyDescent="0.45">
      <c r="B31" s="19"/>
      <c r="C31" s="9"/>
      <c r="E31" s="23"/>
      <c r="F31" s="15"/>
      <c r="G31" s="15"/>
      <c r="H31" s="20"/>
      <c r="I31" s="20"/>
    </row>
    <row r="32" spans="1:9" ht="15" x14ac:dyDescent="0.45">
      <c r="B32" s="19"/>
      <c r="C32" s="9"/>
      <c r="E32" s="23"/>
      <c r="F32" s="15"/>
      <c r="G32" s="15"/>
      <c r="H32" s="20"/>
      <c r="I32" s="20"/>
    </row>
    <row r="33" spans="2:9" ht="15" x14ac:dyDescent="0.45">
      <c r="B33" s="19"/>
      <c r="C33" s="9"/>
      <c r="E33" s="23"/>
      <c r="F33" s="15"/>
      <c r="G33" s="15"/>
      <c r="H33" s="20"/>
      <c r="I33" s="20"/>
    </row>
  </sheetData>
  <mergeCells count="1">
    <mergeCell ref="A25:I26"/>
  </mergeCells>
  <pageMargins left="0.70866141732283472" right="0.70866141732283472" top="0.78740157480314965" bottom="0.78740157480314965" header="0.31496062992125984" footer="0.31496062992125984"/>
  <pageSetup paperSize="8" scale="84" orientation="landscape" r:id="rId1"/>
  <headerFooter>
    <oddFooter>&amp;L&amp;"Century Gothic,Regular"Outdoorsolutions&amp;C&amp;"Century Gothic,Regular"Sarasani 39&amp;R&amp;"Century Gothic,Regular"06.10.2019 | CB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Tabelle1</vt:lpstr>
      <vt:lpstr>Grundriss im Koordinatensystem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Christof</cp:lastModifiedBy>
  <cp:lastPrinted>2019-10-06T09:43:50Z</cp:lastPrinted>
  <dcterms:created xsi:type="dcterms:W3CDTF">2017-04-11T18:32:36Z</dcterms:created>
  <dcterms:modified xsi:type="dcterms:W3CDTF">2019-10-06T10:12:05Z</dcterms:modified>
</cp:coreProperties>
</file>